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4 - ABRIL\"/>
    </mc:Choice>
  </mc:AlternateContent>
  <xr:revisionPtr revIDLastSave="0" documentId="13_ncr:1_{98F3FD6B-C216-4C57-A8F3-C99E865990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-TEMPORAL" sheetId="1" r:id="rId1"/>
  </sheets>
  <definedNames>
    <definedName name="_xlnm._FilterDatabase" localSheetId="0" hidden="1">'EMPLEADO FIJO-TEMPORAL'!$O$16:$O$31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M21" i="1"/>
  <c r="L21" i="1"/>
  <c r="K21" i="1"/>
  <c r="R21" i="1" s="1"/>
  <c r="J21" i="1"/>
  <c r="Q21" i="1" s="1"/>
  <c r="S21" i="1" s="1"/>
  <c r="O23" i="1"/>
  <c r="I23" i="1"/>
  <c r="H23" i="1"/>
  <c r="G23" i="1"/>
  <c r="J22" i="1"/>
  <c r="K22" i="1"/>
  <c r="L22" i="1"/>
  <c r="M22" i="1"/>
  <c r="N22" i="1"/>
  <c r="S19" i="1"/>
  <c r="J18" i="1"/>
  <c r="R22" i="1" l="1"/>
  <c r="P22" i="1"/>
  <c r="P21" i="1"/>
  <c r="Q22" i="1"/>
  <c r="S22" i="1" s="1"/>
  <c r="N20" i="1"/>
  <c r="M20" i="1"/>
  <c r="L20" i="1"/>
  <c r="K20" i="1"/>
  <c r="J20" i="1"/>
  <c r="J23" i="1" s="1"/>
  <c r="N19" i="1"/>
  <c r="M19" i="1"/>
  <c r="L19" i="1"/>
  <c r="K19" i="1"/>
  <c r="J19" i="1"/>
  <c r="N18" i="1"/>
  <c r="M18" i="1"/>
  <c r="L18" i="1"/>
  <c r="L23" i="1" s="1"/>
  <c r="K18" i="1"/>
  <c r="Q18" i="1" l="1"/>
  <c r="M23" i="1"/>
  <c r="N23" i="1"/>
  <c r="K23" i="1"/>
  <c r="R18" i="1"/>
  <c r="Q20" i="1"/>
  <c r="S20" i="1" s="1"/>
  <c r="P20" i="1"/>
  <c r="R20" i="1"/>
  <c r="R19" i="1"/>
  <c r="P19" i="1"/>
  <c r="P18" i="1"/>
  <c r="S18" i="1" l="1"/>
  <c r="S23" i="1" s="1"/>
  <c r="Q23" i="1"/>
  <c r="P23" i="1"/>
  <c r="R23" i="1"/>
</calcChain>
</file>

<file path=xl/sharedStrings.xml><?xml version="1.0" encoding="utf-8"?>
<sst xmlns="http://schemas.openxmlformats.org/spreadsheetml/2006/main" count="69" uniqueCount="61">
  <si>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</si>
  <si>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</si>
  <si>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</si>
  <si>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</si>
  <si>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</si>
  <si>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</si>
  <si>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</si>
  <si>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</si>
  <si>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</si>
  <si>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</si>
  <si>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</si>
  <si>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</si>
  <si>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</si>
  <si>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</si>
  <si>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</si>
  <si>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</si>
  <si>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</si>
  <si>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</si>
  <si>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</si>
  <si>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</si>
  <si>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</si>
  <si>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</si>
  <si>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</si>
  <si>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</si>
  <si>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</si>
  <si>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</si>
  <si>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</si>
  <si>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</si>
  <si>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</si>
  <si>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</si>
  <si>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</si>
  <si>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</si>
  <si>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</si>
  <si>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</si>
  <si>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</si>
  <si>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</si>
  <si>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</si>
  <si>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</si>
  <si>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</si>
  <si>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</si>
  <si>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</si>
  <si>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</si>
  <si>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</si>
  <si>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</si>
  <si>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</si>
  <si>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</si>
  <si>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</si>
  <si>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</si>
  <si>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</si>
  <si>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</si>
  <si>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 xml:space="preserve">   (4*) Deducción directa declaración TSS del SUIRPLUS por registro de dependientes adicionales al SDSS. RD$$1,715.46 por cada dependiente adicional registrado.</t>
  </si>
  <si>
    <t>IS/R  (Ley 11-92)     (1*)</t>
  </si>
  <si>
    <t>JHON MARTINEZ BETANCOURT</t>
  </si>
  <si>
    <t>DIVISION DE COMPRAS Y CONTRATACIONES</t>
  </si>
  <si>
    <t>TECNICO ADMINISTRATIVO</t>
  </si>
  <si>
    <t>0007-T-2024</t>
  </si>
  <si>
    <t>Correspondiente al mes de ABRIL del año 2025</t>
  </si>
  <si>
    <t>0008-FT-2025</t>
  </si>
  <si>
    <t>CARLOS MANUEL DE LA ROSA GARCIA</t>
  </si>
  <si>
    <t>TECNICO EN RESCATE</t>
  </si>
  <si>
    <t>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</si>
</sst>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7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8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64" fontId="3" fillId="0" borderId="6" xfId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164" fontId="7" fillId="0" borderId="17" xfId="1" applyFont="1" applyFill="1" applyBorder="1" applyAlignment="1">
      <alignment horizontal="center" vertical="center"/>
    </xf>
    <xf numFmtId="164" fontId="7" fillId="0" borderId="18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Fill="1"/>
    <xf numFmtId="0" fontId="12" fillId="0" borderId="6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2" fillId="0" borderId="0" xfId="0" applyFont="1"/>
    <xf numFmtId="0" fontId="12" fillId="0" borderId="6" xfId="0" applyFont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4" fontId="3" fillId="0" borderId="6" xfId="1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0" fillId="4" borderId="0" xfId="0" applyFill="1"/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1</xdr:row>
      <xdr:rowOff>47625</xdr:rowOff>
    </xdr:from>
    <xdr:to>
      <xdr:col>9</xdr:col>
      <xdr:colOff>15875</xdr:colOff>
      <xdr:row>11</xdr:row>
      <xdr:rowOff>68263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6925" y="206375"/>
          <a:ext cx="3933825" cy="2100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79376</xdr:colOff>
      <xdr:row>6</xdr:row>
      <xdr:rowOff>14219</xdr:rowOff>
    </xdr:from>
    <xdr:to>
      <xdr:col>5</xdr:col>
      <xdr:colOff>0</xdr:colOff>
      <xdr:row>10</xdr:row>
      <xdr:rowOff>156482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1" y="966719"/>
          <a:ext cx="1381124" cy="1205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T469"/>
  <sheetViews>
    <sheetView tabSelected="1" topLeftCell="B1" zoomScale="60" zoomScaleNormal="60" workbookViewId="0">
      <pane ySplit="6" topLeftCell="A7" activePane="bottomLeft" state="frozen"/>
      <selection pane="bottomLeft" activeCell="J49" sqref="J49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2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26.140625" style="3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33" bestFit="1" customWidth="1"/>
    <col min="20" max="20" width="25.85546875" style="3" bestFit="1" customWidth="1"/>
  </cols>
  <sheetData>
    <row r="7" spans="1:20" ht="27" x14ac:dyDescent="0.2">
      <c r="B7" s="2"/>
      <c r="J7" s="6"/>
      <c r="M7" s="4"/>
      <c r="N7" s="4"/>
      <c r="O7" s="4"/>
      <c r="P7" s="4"/>
      <c r="Q7" s="4"/>
      <c r="R7" s="4"/>
      <c r="S7" s="5"/>
      <c r="T7" s="4"/>
    </row>
    <row r="8" spans="1:20" x14ac:dyDescent="0.2">
      <c r="B8" s="2"/>
      <c r="M8" s="4"/>
      <c r="N8" s="4"/>
      <c r="O8" s="4"/>
      <c r="P8" s="4"/>
      <c r="Q8" s="4"/>
      <c r="R8" s="4"/>
      <c r="S8" s="5"/>
      <c r="T8" s="4"/>
    </row>
    <row r="9" spans="1:20" ht="20.25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0" ht="23.25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0" ht="18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20" ht="23.25" x14ac:dyDescent="0.2">
      <c r="A12" s="69" t="s">
        <v>26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20" ht="23.25" x14ac:dyDescent="0.2">
      <c r="A13" s="69" t="s">
        <v>56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20" ht="13.5" thickBot="1" x14ac:dyDescent="0.25">
      <c r="B14" s="2"/>
      <c r="M14" s="4"/>
      <c r="N14" s="4"/>
      <c r="O14" s="4"/>
      <c r="P14" s="4"/>
      <c r="Q14" s="4"/>
      <c r="R14" s="4"/>
      <c r="S14" s="5"/>
      <c r="T14" s="4"/>
    </row>
    <row r="15" spans="1:20" ht="33" customHeight="1" thickBot="1" x14ac:dyDescent="0.25">
      <c r="A15" s="75" t="s">
        <v>0</v>
      </c>
      <c r="B15" s="77" t="s">
        <v>1</v>
      </c>
      <c r="C15" s="40"/>
      <c r="D15" s="40"/>
      <c r="E15" s="40"/>
      <c r="F15" s="40"/>
      <c r="G15" s="77" t="s">
        <v>2</v>
      </c>
      <c r="H15" s="60" t="s">
        <v>51</v>
      </c>
      <c r="I15" s="60" t="s">
        <v>3</v>
      </c>
      <c r="J15" s="65" t="s">
        <v>4</v>
      </c>
      <c r="K15" s="66"/>
      <c r="L15" s="66"/>
      <c r="M15" s="66"/>
      <c r="N15" s="66"/>
      <c r="O15" s="67"/>
      <c r="P15" s="41"/>
      <c r="Q15" s="81" t="s">
        <v>5</v>
      </c>
      <c r="R15" s="82"/>
      <c r="S15" s="60" t="s">
        <v>6</v>
      </c>
      <c r="T15" s="60" t="s">
        <v>7</v>
      </c>
    </row>
    <row r="16" spans="1:20" ht="46.5" customHeight="1" thickBot="1" x14ac:dyDescent="0.25">
      <c r="A16" s="76"/>
      <c r="B16" s="78"/>
      <c r="C16" s="42" t="s">
        <v>8</v>
      </c>
      <c r="D16" s="42" t="s">
        <v>9</v>
      </c>
      <c r="E16" s="42" t="s">
        <v>28</v>
      </c>
      <c r="F16" s="42" t="s">
        <v>10</v>
      </c>
      <c r="G16" s="78"/>
      <c r="H16" s="80"/>
      <c r="I16" s="80"/>
      <c r="J16" s="81" t="s">
        <v>11</v>
      </c>
      <c r="K16" s="82"/>
      <c r="L16" s="83" t="s">
        <v>12</v>
      </c>
      <c r="M16" s="81" t="s">
        <v>13</v>
      </c>
      <c r="N16" s="82"/>
      <c r="O16" s="83" t="s">
        <v>14</v>
      </c>
      <c r="P16" s="60" t="s">
        <v>15</v>
      </c>
      <c r="Q16" s="62" t="s">
        <v>16</v>
      </c>
      <c r="R16" s="63" t="s">
        <v>17</v>
      </c>
      <c r="S16" s="80"/>
      <c r="T16" s="80"/>
    </row>
    <row r="17" spans="1:20" ht="33.75" customHeight="1" thickBot="1" x14ac:dyDescent="0.25">
      <c r="A17" s="76"/>
      <c r="B17" s="78"/>
      <c r="C17" s="42"/>
      <c r="D17" s="42"/>
      <c r="E17" s="42" t="s">
        <v>29</v>
      </c>
      <c r="F17" s="42"/>
      <c r="G17" s="79"/>
      <c r="H17" s="61"/>
      <c r="I17" s="61"/>
      <c r="J17" s="43" t="s">
        <v>18</v>
      </c>
      <c r="K17" s="44" t="s">
        <v>19</v>
      </c>
      <c r="L17" s="84"/>
      <c r="M17" s="43" t="s">
        <v>20</v>
      </c>
      <c r="N17" s="44" t="s">
        <v>21</v>
      </c>
      <c r="O17" s="85"/>
      <c r="P17" s="61"/>
      <c r="Q17" s="62"/>
      <c r="R17" s="64"/>
      <c r="S17" s="61"/>
      <c r="T17" s="61"/>
    </row>
    <row r="18" spans="1:20" s="8" customFormat="1" ht="62.25" customHeight="1" thickBot="1" x14ac:dyDescent="0.25">
      <c r="A18" s="34" t="s">
        <v>34</v>
      </c>
      <c r="B18" s="39" t="s">
        <v>30</v>
      </c>
      <c r="C18" s="37" t="s">
        <v>31</v>
      </c>
      <c r="D18" s="37" t="s">
        <v>32</v>
      </c>
      <c r="E18" s="35" t="s">
        <v>33</v>
      </c>
      <c r="F18" s="36" t="s">
        <v>27</v>
      </c>
      <c r="G18" s="38">
        <v>30000</v>
      </c>
      <c r="H18" s="56">
        <v>0</v>
      </c>
      <c r="I18" s="56">
        <v>25</v>
      </c>
      <c r="J18" s="56">
        <f>ROUNDUP(G18*2.87%,2)</f>
        <v>861</v>
      </c>
      <c r="K18" s="56">
        <f>ROUNDUP(G18*7.1%,2)</f>
        <v>2130</v>
      </c>
      <c r="L18" s="56">
        <f>+G18*1.2%</f>
        <v>360</v>
      </c>
      <c r="M18" s="56">
        <f>+G18*3.04%</f>
        <v>912</v>
      </c>
      <c r="N18" s="56">
        <f>+G18*7.09%</f>
        <v>2127</v>
      </c>
      <c r="O18" s="57">
        <v>0</v>
      </c>
      <c r="P18" s="56">
        <f t="shared" ref="P18:P19" si="0">+H18+I18+J18+K18+L18+M18+N18+O18</f>
        <v>6415</v>
      </c>
      <c r="Q18" s="56">
        <f t="shared" ref="Q18:Q21" si="1">ROUNDUP(H18+I18+J18+M18+O18,2)</f>
        <v>1798</v>
      </c>
      <c r="R18" s="56">
        <f t="shared" ref="R18:R19" si="2">+K18+L18+N18</f>
        <v>4617</v>
      </c>
      <c r="S18" s="58">
        <f>ROUNDUP(G18-Q18,2)</f>
        <v>28202</v>
      </c>
      <c r="T18" s="7">
        <v>111</v>
      </c>
    </row>
    <row r="19" spans="1:20" s="8" customFormat="1" ht="62.25" customHeight="1" thickBot="1" x14ac:dyDescent="0.25">
      <c r="A19" s="34" t="s">
        <v>41</v>
      </c>
      <c r="B19" s="39" t="s">
        <v>38</v>
      </c>
      <c r="C19" s="37" t="s">
        <v>39</v>
      </c>
      <c r="D19" s="37" t="s">
        <v>40</v>
      </c>
      <c r="E19" s="35" t="s">
        <v>33</v>
      </c>
      <c r="F19" s="36" t="s">
        <v>27</v>
      </c>
      <c r="G19" s="38">
        <v>50000</v>
      </c>
      <c r="H19" s="59">
        <v>1854</v>
      </c>
      <c r="I19" s="56">
        <v>25</v>
      </c>
      <c r="J19" s="56">
        <f>ROUNDUP(G19*2.87%,2)</f>
        <v>1435</v>
      </c>
      <c r="K19" s="56">
        <f>ROUNDUP(G19*7.1%,2)</f>
        <v>3550</v>
      </c>
      <c r="L19" s="56">
        <f>+G19*1.2%</f>
        <v>600</v>
      </c>
      <c r="M19" s="56">
        <f>+G19*3.04%</f>
        <v>1520</v>
      </c>
      <c r="N19" s="56">
        <f>+G19*7.09%</f>
        <v>3545.0000000000005</v>
      </c>
      <c r="O19" s="57">
        <v>5546.9</v>
      </c>
      <c r="P19" s="56">
        <f t="shared" si="0"/>
        <v>18075.900000000001</v>
      </c>
      <c r="Q19" s="56">
        <v>10380.9</v>
      </c>
      <c r="R19" s="56">
        <f t="shared" si="2"/>
        <v>7695</v>
      </c>
      <c r="S19" s="58">
        <f>ROUNDUP(G19-Q19,2)</f>
        <v>39619.1</v>
      </c>
      <c r="T19" s="7">
        <v>111</v>
      </c>
    </row>
    <row r="20" spans="1:20" s="8" customFormat="1" ht="62.25" customHeight="1" thickBot="1" x14ac:dyDescent="0.25">
      <c r="A20" s="34" t="s">
        <v>48</v>
      </c>
      <c r="B20" s="34" t="s">
        <v>45</v>
      </c>
      <c r="C20" s="35" t="s">
        <v>46</v>
      </c>
      <c r="D20" s="35" t="s">
        <v>47</v>
      </c>
      <c r="E20" s="35" t="s">
        <v>33</v>
      </c>
      <c r="F20" s="36" t="s">
        <v>27</v>
      </c>
      <c r="G20" s="38">
        <v>25000</v>
      </c>
      <c r="H20" s="56">
        <v>0</v>
      </c>
      <c r="I20" s="56">
        <v>25</v>
      </c>
      <c r="J20" s="56">
        <f>ROUNDUP(G20*2.87%,2)</f>
        <v>717.5</v>
      </c>
      <c r="K20" s="56">
        <f>ROUNDUP(G20*7.1%,2)</f>
        <v>1775</v>
      </c>
      <c r="L20" s="56">
        <f>+G20*1.2%</f>
        <v>300</v>
      </c>
      <c r="M20" s="56">
        <f>+G20*3.04%</f>
        <v>760</v>
      </c>
      <c r="N20" s="56">
        <f>+G20*7.09%</f>
        <v>1772.5000000000002</v>
      </c>
      <c r="O20" s="56">
        <v>0</v>
      </c>
      <c r="P20" s="56">
        <f t="shared" ref="P20:P21" si="3">+H20+I20+J20+K20+L20+M20+N20+O20</f>
        <v>5350</v>
      </c>
      <c r="Q20" s="56">
        <f t="shared" si="1"/>
        <v>1502.5</v>
      </c>
      <c r="R20" s="56">
        <f t="shared" ref="R20:R21" si="4">+K20+L20+N20</f>
        <v>3847.5</v>
      </c>
      <c r="S20" s="58">
        <f>ROUNDUP(G20-Q20,2)</f>
        <v>23497.5</v>
      </c>
      <c r="T20" s="7">
        <v>111</v>
      </c>
    </row>
    <row r="21" spans="1:20" s="54" customFormat="1" ht="81" customHeight="1" thickBot="1" x14ac:dyDescent="0.4">
      <c r="A21" s="55" t="s">
        <v>55</v>
      </c>
      <c r="B21" s="52" t="s">
        <v>52</v>
      </c>
      <c r="C21" s="35" t="s">
        <v>53</v>
      </c>
      <c r="D21" s="35" t="s">
        <v>54</v>
      </c>
      <c r="E21" s="35" t="s">
        <v>33</v>
      </c>
      <c r="F21" s="36" t="s">
        <v>27</v>
      </c>
      <c r="G21" s="38">
        <v>15000</v>
      </c>
      <c r="H21" s="56">
        <v>0</v>
      </c>
      <c r="I21" s="56">
        <v>25</v>
      </c>
      <c r="J21" s="56">
        <f>ROUNDUP(G21*2.87%,2)</f>
        <v>430.5</v>
      </c>
      <c r="K21" s="56">
        <f>ROUNDUP(G21*7.1%,2)</f>
        <v>1065</v>
      </c>
      <c r="L21" s="56">
        <f>+G21*1.2%</f>
        <v>180</v>
      </c>
      <c r="M21" s="56">
        <f>+G21*3.04%</f>
        <v>456</v>
      </c>
      <c r="N21" s="56">
        <f>+G21*7.09%</f>
        <v>1063.5</v>
      </c>
      <c r="O21" s="56">
        <v>0</v>
      </c>
      <c r="P21" s="56">
        <f t="shared" si="3"/>
        <v>3220</v>
      </c>
      <c r="Q21" s="56">
        <f t="shared" si="1"/>
        <v>911.5</v>
      </c>
      <c r="R21" s="56">
        <f t="shared" si="4"/>
        <v>2308.5</v>
      </c>
      <c r="S21" s="58">
        <f>ROUNDUP(G21-Q21,2)</f>
        <v>14088.5</v>
      </c>
      <c r="T21" s="53">
        <v>111</v>
      </c>
    </row>
    <row r="22" spans="1:20" s="54" customFormat="1" ht="81" customHeight="1" thickBot="1" x14ac:dyDescent="0.4">
      <c r="A22" s="55" t="s">
        <v>57</v>
      </c>
      <c r="B22" s="52" t="s">
        <v>58</v>
      </c>
      <c r="C22" s="35" t="s">
        <v>60</v>
      </c>
      <c r="D22" s="35" t="s">
        <v>59</v>
      </c>
      <c r="E22" s="35" t="s">
        <v>33</v>
      </c>
      <c r="F22" s="36" t="s">
        <v>27</v>
      </c>
      <c r="G22" s="38">
        <v>20000</v>
      </c>
      <c r="H22" s="56">
        <v>0</v>
      </c>
      <c r="I22" s="56">
        <v>25</v>
      </c>
      <c r="J22" s="56">
        <f>ROUNDUP(G22*2.87%,2)</f>
        <v>574</v>
      </c>
      <c r="K22" s="56">
        <f>ROUNDUP(G22*7.1%,2)</f>
        <v>1420</v>
      </c>
      <c r="L22" s="56">
        <f>+G22*1.2%</f>
        <v>240</v>
      </c>
      <c r="M22" s="56">
        <f>+G22*3.04%</f>
        <v>608</v>
      </c>
      <c r="N22" s="56">
        <f>+G22*7.09%</f>
        <v>1418</v>
      </c>
      <c r="O22" s="56">
        <v>0</v>
      </c>
      <c r="P22" s="56">
        <f t="shared" ref="P22" si="5">+H22+I22+J22+K22+L22+M22+N22+O22</f>
        <v>4285</v>
      </c>
      <c r="Q22" s="56">
        <f t="shared" ref="Q22" si="6">ROUNDUP(H22+I22+J22+M22+O22,2)</f>
        <v>1207</v>
      </c>
      <c r="R22" s="56">
        <f t="shared" ref="R22" si="7">+K22+L22+N22</f>
        <v>3078</v>
      </c>
      <c r="S22" s="58">
        <f>ROUNDUP(G22-Q22,2)</f>
        <v>18793</v>
      </c>
      <c r="T22" s="53">
        <v>111</v>
      </c>
    </row>
    <row r="23" spans="1:20" ht="39" customHeight="1" thickBot="1" x14ac:dyDescent="0.25">
      <c r="A23" s="72" t="s">
        <v>22</v>
      </c>
      <c r="B23" s="73"/>
      <c r="C23" s="73"/>
      <c r="D23" s="73"/>
      <c r="E23" s="73"/>
      <c r="F23" s="74"/>
      <c r="G23" s="45">
        <f t="shared" ref="G23:S23" si="8">SUM(G18:G22)</f>
        <v>140000</v>
      </c>
      <c r="H23" s="45">
        <f t="shared" si="8"/>
        <v>1854</v>
      </c>
      <c r="I23" s="45">
        <f t="shared" si="8"/>
        <v>125</v>
      </c>
      <c r="J23" s="45">
        <f t="shared" si="8"/>
        <v>4018</v>
      </c>
      <c r="K23" s="45">
        <f t="shared" si="8"/>
        <v>9940</v>
      </c>
      <c r="L23" s="45">
        <f t="shared" si="8"/>
        <v>1680</v>
      </c>
      <c r="M23" s="45">
        <f t="shared" si="8"/>
        <v>4256</v>
      </c>
      <c r="N23" s="45">
        <f t="shared" si="8"/>
        <v>9926</v>
      </c>
      <c r="O23" s="45">
        <f t="shared" si="8"/>
        <v>5546.9</v>
      </c>
      <c r="P23" s="45">
        <f t="shared" si="8"/>
        <v>37345.9</v>
      </c>
      <c r="Q23" s="45">
        <f t="shared" si="8"/>
        <v>15799.9</v>
      </c>
      <c r="R23" s="45">
        <f t="shared" si="8"/>
        <v>21546</v>
      </c>
      <c r="S23" s="45">
        <f t="shared" si="8"/>
        <v>124200.1</v>
      </c>
      <c r="T23" s="46"/>
    </row>
    <row r="24" spans="1:20" ht="20.25" x14ac:dyDescent="0.2">
      <c r="A24" s="9" t="s">
        <v>49</v>
      </c>
      <c r="B24" s="9"/>
      <c r="C24" s="10"/>
      <c r="D24" s="10"/>
      <c r="E24" s="10"/>
      <c r="F24" s="10"/>
      <c r="G24" s="11"/>
      <c r="H24" s="12"/>
      <c r="I24" s="12"/>
      <c r="J24" s="12"/>
      <c r="K24" s="12"/>
      <c r="L24" s="13"/>
      <c r="M24" s="12"/>
      <c r="N24" s="12"/>
      <c r="O24" s="12"/>
      <c r="P24" s="12"/>
      <c r="Q24" s="12"/>
      <c r="R24" s="12"/>
      <c r="S24" s="14"/>
      <c r="T24" s="14"/>
    </row>
    <row r="25" spans="1:20" ht="20.25" x14ac:dyDescent="0.2">
      <c r="A25" s="15"/>
      <c r="B25" s="15" t="s">
        <v>23</v>
      </c>
      <c r="C25" s="10"/>
      <c r="D25" s="16"/>
      <c r="E25" s="16"/>
      <c r="F25" s="1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</row>
    <row r="26" spans="1:20" ht="20.25" x14ac:dyDescent="0.2">
      <c r="A26" s="15" t="s">
        <v>24</v>
      </c>
      <c r="B26" s="20"/>
      <c r="C26" s="21"/>
      <c r="D26" s="16"/>
      <c r="E26" s="16"/>
      <c r="F26" s="1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</row>
    <row r="27" spans="1:20" ht="20.25" x14ac:dyDescent="0.2">
      <c r="A27" s="22" t="s">
        <v>42</v>
      </c>
      <c r="B27" s="20"/>
      <c r="C27" s="21"/>
      <c r="D27" s="16"/>
      <c r="E27" s="16"/>
      <c r="F27" s="1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</row>
    <row r="28" spans="1:20" ht="20.25" x14ac:dyDescent="0.2">
      <c r="A28" s="22" t="s">
        <v>43</v>
      </c>
      <c r="B28" s="20"/>
      <c r="C28" s="21"/>
      <c r="D28" s="16"/>
      <c r="E28" s="16"/>
      <c r="F28" s="1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</row>
    <row r="29" spans="1:20" ht="20.25" x14ac:dyDescent="0.2">
      <c r="A29" s="22" t="s">
        <v>44</v>
      </c>
      <c r="B29" s="20"/>
      <c r="C29" s="21"/>
      <c r="D29" s="16"/>
      <c r="E29" s="16"/>
      <c r="F29" s="1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18"/>
    </row>
    <row r="30" spans="1:20" ht="20.25" x14ac:dyDescent="0.2">
      <c r="A30" s="22" t="s">
        <v>50</v>
      </c>
      <c r="B30" s="20"/>
      <c r="C30" s="21"/>
      <c r="D30" s="16"/>
      <c r="E30" s="16"/>
      <c r="F30" s="16"/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</row>
    <row r="31" spans="1:20" s="51" customFormat="1" ht="20.25" x14ac:dyDescent="0.2">
      <c r="A31" s="47" t="s">
        <v>25</v>
      </c>
      <c r="B31" s="47"/>
      <c r="C31" s="48"/>
      <c r="D31" s="49"/>
      <c r="E31" s="49"/>
      <c r="F31" s="49"/>
      <c r="G31" s="17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"/>
      <c r="T31" s="50"/>
    </row>
    <row r="32" spans="1:20" ht="16.5" x14ac:dyDescent="0.2">
      <c r="A32" s="23"/>
      <c r="B32" s="23"/>
      <c r="C32" s="24"/>
      <c r="D32" s="16"/>
      <c r="E32" s="16"/>
      <c r="F32" s="16"/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</row>
    <row r="33" spans="1:20" s="87" customFormat="1" ht="23.25" x14ac:dyDescent="0.2">
      <c r="A33" s="86" t="s">
        <v>35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</row>
    <row r="34" spans="1:20" ht="23.25" x14ac:dyDescent="0.2">
      <c r="A34" s="71" t="s">
        <v>37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23.25" x14ac:dyDescent="0.2">
      <c r="A35" s="71" t="s">
        <v>36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6.5" x14ac:dyDescent="0.2">
      <c r="A36" s="25"/>
      <c r="B36" s="26"/>
      <c r="C36" s="21"/>
      <c r="D36" s="16"/>
      <c r="E36" s="16"/>
      <c r="F36" s="16"/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/>
      <c r="T36" s="18"/>
    </row>
    <row r="37" spans="1:20" ht="16.5" x14ac:dyDescent="0.2">
      <c r="A37" s="17"/>
      <c r="B37" s="30"/>
      <c r="C37" s="31"/>
      <c r="D37" s="27"/>
      <c r="E37" s="27"/>
      <c r="F37" s="27"/>
      <c r="G37" s="32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9"/>
      <c r="T37" s="29"/>
    </row>
    <row r="38" spans="1:20" x14ac:dyDescent="0.2">
      <c r="B38" s="2"/>
      <c r="M38" s="4"/>
      <c r="N38" s="4"/>
      <c r="O38" s="4"/>
      <c r="P38" s="4"/>
      <c r="Q38" s="4"/>
      <c r="R38" s="4"/>
      <c r="S38" s="5"/>
      <c r="T38" s="4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3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3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3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3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3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3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3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3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3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3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3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3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3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3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3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3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3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3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3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3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3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3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3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3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3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3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3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3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3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3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3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3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3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3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3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3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3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3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3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3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3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3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3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3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3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3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3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3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3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3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3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3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3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3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3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3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3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3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3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3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3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3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3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3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3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3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3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3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3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3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3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3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3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3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3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3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3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3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3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3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3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3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3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3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3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3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3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3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3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3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3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3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3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3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3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3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3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3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3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3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3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3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3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3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3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3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3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3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3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3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3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3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3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3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3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3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3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3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3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3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3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3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3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3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3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3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3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3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3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3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3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3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3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3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3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3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3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3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3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3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3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3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3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3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3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3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3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3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3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3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3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3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3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3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3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3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3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3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3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3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3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3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3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3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3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3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3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3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3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3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3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3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3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3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3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3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3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3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3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3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3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3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3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3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3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3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3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3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3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3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3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3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3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3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3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3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3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3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3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3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3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3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3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3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3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3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3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3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3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3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3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3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3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3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3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3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3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3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3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3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3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3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3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3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3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3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3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3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3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3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3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3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3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3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3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3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3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3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3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3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3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3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3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3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3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3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3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3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3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3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3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3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3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3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3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3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3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3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3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3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3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3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3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3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3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3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3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3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3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3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3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3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3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3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3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3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3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3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3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3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3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3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3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3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3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3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3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3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3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3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3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3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3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3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3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3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3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3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3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3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3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3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3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3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3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3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3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3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3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3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3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3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3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3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3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3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3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3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3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3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3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3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3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3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3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3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3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3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3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3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3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3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3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3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3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3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3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3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3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3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3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3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3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3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3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3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3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3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3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3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3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3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3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3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3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3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3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3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3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3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3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3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3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3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3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3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3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3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3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3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3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3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3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3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3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3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3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3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3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3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3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3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3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3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3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3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3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3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3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3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3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3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3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3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3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3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3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3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3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3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3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3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3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3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3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3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3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3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3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3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3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3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3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3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3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3"/>
      <c r="T468" s="3"/>
    </row>
    <row r="469" spans="7:20" s="1" customFormat="1" ht="62.25" customHeight="1" x14ac:dyDescent="0.2"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3"/>
      <c r="T469" s="3"/>
    </row>
  </sheetData>
  <mergeCells count="25">
    <mergeCell ref="A33:T33"/>
    <mergeCell ref="A35:T35"/>
    <mergeCell ref="A34:T34"/>
    <mergeCell ref="A23:F23"/>
    <mergeCell ref="A15:A17"/>
    <mergeCell ref="B15:B17"/>
    <mergeCell ref="G15:G17"/>
    <mergeCell ref="H15:H17"/>
    <mergeCell ref="I15:I17"/>
    <mergeCell ref="Q15:R15"/>
    <mergeCell ref="S15:S17"/>
    <mergeCell ref="T15:T17"/>
    <mergeCell ref="J16:K16"/>
    <mergeCell ref="L16:L17"/>
    <mergeCell ref="M16:N16"/>
    <mergeCell ref="O16:O17"/>
    <mergeCell ref="P16:P17"/>
    <mergeCell ref="Q16:Q17"/>
    <mergeCell ref="R16:R17"/>
    <mergeCell ref="J15:O15"/>
    <mergeCell ref="A9:T9"/>
    <mergeCell ref="A10:T10"/>
    <mergeCell ref="A11:T11"/>
    <mergeCell ref="A12:T12"/>
    <mergeCell ref="A13:T13"/>
  </mergeCells>
  <phoneticPr fontId="9" type="noConversion"/>
  <conditionalFormatting sqref="A23 B7:B17 B25:B1048576">
    <cfRule type="duplicateValues" dxfId="7" priority="15"/>
  </conditionalFormatting>
  <conditionalFormatting sqref="B18">
    <cfRule type="duplicateValues" dxfId="6" priority="6"/>
    <cfRule type="duplicateValues" dxfId="5" priority="7"/>
  </conditionalFormatting>
  <conditionalFormatting sqref="B19">
    <cfRule type="duplicateValues" dxfId="4" priority="4"/>
    <cfRule type="duplicateValues" dxfId="3" priority="5"/>
  </conditionalFormatting>
  <conditionalFormatting sqref="B21:B22">
    <cfRule type="duplicateValues" dxfId="2" priority="1"/>
  </conditionalFormatting>
  <conditionalFormatting sqref="C20:C22">
    <cfRule type="duplicateValues" dxfId="1" priority="2"/>
  </conditionalFormatting>
  <conditionalFormatting sqref="G15:G17"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2025-05-12T14:59:35Z</cp:lastPrinted>
  <dcterms:created xsi:type="dcterms:W3CDTF">2021-08-17T20:49:48Z</dcterms:created>
  <dcterms:modified xsi:type="dcterms:W3CDTF">2025-05-12T14:59:43Z</dcterms:modified>
</cp:coreProperties>
</file>